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945" windowWidth="14805" windowHeight="7170"/>
  </bookViews>
  <sheets>
    <sheet name="26.01.2016  (окончательно) " sheetId="31" r:id="rId1"/>
  </sheets>
  <definedNames>
    <definedName name="_xlnm.Print_Titles" localSheetId="0">'26.01.2016  (окончательно) '!$5:$5</definedName>
    <definedName name="_xlnm.Print_Area" localSheetId="0">'26.01.2016  (окончательно) '!$A$2:$S$39</definedName>
  </definedNames>
  <calcPr calcId="152511"/>
</workbook>
</file>

<file path=xl/calcChain.xml><?xml version="1.0" encoding="utf-8"?>
<calcChain xmlns="http://schemas.openxmlformats.org/spreadsheetml/2006/main">
  <c r="I32" i="31" l="1"/>
  <c r="I27" i="31" l="1"/>
  <c r="I24" i="31" l="1"/>
  <c r="I17" i="31"/>
  <c r="I6" i="31"/>
  <c r="R37" i="31" l="1"/>
  <c r="Q36" i="31"/>
  <c r="Q35" i="31"/>
  <c r="Q34" i="31"/>
  <c r="L33" i="31"/>
  <c r="Q32" i="31"/>
  <c r="O31" i="31"/>
  <c r="Q31" i="31" s="1"/>
  <c r="Q30" i="31"/>
  <c r="L29" i="31"/>
  <c r="L28" i="31"/>
  <c r="Q27" i="31"/>
  <c r="Q24" i="31"/>
  <c r="R24" i="31" s="1"/>
  <c r="L24" i="31"/>
  <c r="K24" i="31"/>
  <c r="L23" i="31"/>
  <c r="L22" i="31"/>
  <c r="L21" i="31"/>
  <c r="Q20" i="31"/>
  <c r="L19" i="31"/>
  <c r="L18" i="31"/>
  <c r="Q17" i="31"/>
  <c r="R17" i="31"/>
  <c r="Q16" i="31"/>
  <c r="L15" i="31"/>
  <c r="L14" i="31"/>
  <c r="L13" i="31"/>
  <c r="Q12" i="31"/>
  <c r="R12" i="31" s="1"/>
  <c r="L12" i="31"/>
  <c r="K12" i="31"/>
  <c r="L11" i="31"/>
  <c r="L9" i="31"/>
  <c r="L8" i="31"/>
  <c r="L7" i="31"/>
  <c r="Q6" i="31"/>
  <c r="K27" i="31" l="1"/>
  <c r="R16" i="31"/>
  <c r="R27" i="31"/>
  <c r="R32" i="31"/>
  <c r="K32" i="31"/>
  <c r="R35" i="31"/>
  <c r="K35" i="31"/>
  <c r="R30" i="31"/>
  <c r="K30" i="31"/>
  <c r="R31" i="31"/>
  <c r="K17" i="31"/>
  <c r="R20" i="31"/>
  <c r="L31" i="31"/>
  <c r="K31" i="31"/>
  <c r="R34" i="31"/>
  <c r="R36" i="31"/>
  <c r="R6" i="31"/>
  <c r="K6" i="31"/>
  <c r="L6" i="31"/>
  <c r="K16" i="31"/>
  <c r="L17" i="31"/>
  <c r="K20" i="31"/>
  <c r="L30" i="31"/>
  <c r="L16" i="31"/>
  <c r="L20" i="31"/>
  <c r="L32" i="31"/>
  <c r="K34" i="31"/>
  <c r="L35" i="31"/>
  <c r="L36" i="31"/>
  <c r="L34" i="31"/>
  <c r="L27" i="31" l="1"/>
</calcChain>
</file>

<file path=xl/sharedStrings.xml><?xml version="1.0" encoding="utf-8"?>
<sst xmlns="http://schemas.openxmlformats.org/spreadsheetml/2006/main" count="148" uniqueCount="96">
  <si>
    <t xml:space="preserve">Приложение </t>
  </si>
  <si>
    <t>№ лота</t>
  </si>
  <si>
    <t>Наименование</t>
  </si>
  <si>
    <t>Место расположение франко-склада</t>
  </si>
  <si>
    <t>Производитель/марка</t>
  </si>
  <si>
    <t>Ед. изм.</t>
  </si>
  <si>
    <t>Объем</t>
  </si>
  <si>
    <t>Минимальный
 объем</t>
  </si>
  <si>
    <t>Учетная 
цена с НДС</t>
  </si>
  <si>
    <t>Учетная цена</t>
  </si>
  <si>
    <t>Примечание (дата истечения срока хранения)</t>
  </si>
  <si>
    <t>Сроки оплаты за товар (со дня заключения договора). Сроки вывоза товара (со дня выдачи наряда)</t>
  </si>
  <si>
    <t xml:space="preserve">Кар. обл. Абайский                  р-н, п. Южный </t>
  </si>
  <si>
    <t>ф.б.</t>
  </si>
  <si>
    <t>Срок оплаты 10 календарных дней. Срок вывоза 30 календарных дней.</t>
  </si>
  <si>
    <t>ТОО Сергеевка сүт өнімдері</t>
  </si>
  <si>
    <t>кг</t>
  </si>
  <si>
    <t>Чай</t>
  </si>
  <si>
    <t>тонн</t>
  </si>
  <si>
    <t>Срок оплаты 10 календарных дней. Срок вывоза 60 календарных дней.</t>
  </si>
  <si>
    <t xml:space="preserve">Цена по стат.данным </t>
  </si>
  <si>
    <t xml:space="preserve">Цена по Казагромаркетинг </t>
  </si>
  <si>
    <t xml:space="preserve">Цена за единицу 
с НДС
</t>
  </si>
  <si>
    <t xml:space="preserve">Цена отсечения
</t>
  </si>
  <si>
    <t>ВКО, Жарминский район, г.Шар</t>
  </si>
  <si>
    <t>Мука пшеничная в/с</t>
  </si>
  <si>
    <t>ТОО "Карагандинский мелькомбинат"</t>
  </si>
  <si>
    <t>Мука пшеничная   2-й сорт</t>
  </si>
  <si>
    <t>ТОО "Nass Grain"</t>
  </si>
  <si>
    <t>Говядина тушеная</t>
  </si>
  <si>
    <t>ТОО "Тортуманов и К"</t>
  </si>
  <si>
    <t>Молочные консервы</t>
  </si>
  <si>
    <t>ТОО "MILKA"</t>
  </si>
  <si>
    <t>Масло сливочное</t>
  </si>
  <si>
    <t>Казахстан, ТОО "Чайный центр"</t>
  </si>
  <si>
    <t xml:space="preserve">Макаронные изделия </t>
  </si>
  <si>
    <t>ТОО "Барыс 2007"</t>
  </si>
  <si>
    <t>Мыло хозяйственное</t>
  </si>
  <si>
    <t>Авиатопливо ТС-1</t>
  </si>
  <si>
    <t xml:space="preserve">Перечень материальных ценностей государственного резерва, выпускаемых в 2016 году в порядке освежения и разбронирования
</t>
  </si>
  <si>
    <t>Овощи сушеные (свекла)</t>
  </si>
  <si>
    <t>Овощи сушеные (морковь)</t>
  </si>
  <si>
    <t>ТОО "Амангельдинский ГПЗ"</t>
  </si>
  <si>
    <t>ТОО Петро Казахстан Ойл Продактс</t>
  </si>
  <si>
    <t>ТОО "BEST TRADE SERVIS" 
Казахстан</t>
  </si>
  <si>
    <t>ед тары</t>
  </si>
  <si>
    <t xml:space="preserve">кол-во тар </t>
  </si>
  <si>
    <t>сентябрь 2016 г.</t>
  </si>
  <si>
    <t>апрель 2016 г.</t>
  </si>
  <si>
    <t>кол-во лотов</t>
  </si>
  <si>
    <t>август 2016 г.</t>
  </si>
  <si>
    <t>филиал</t>
  </si>
  <si>
    <t>беркут</t>
  </si>
  <si>
    <t>г.Уральск, пер.Строительный,4</t>
  </si>
  <si>
    <t>г.Уральск, пер.Строительный,5</t>
  </si>
  <si>
    <t>Дизельное топливо Л-0,2-68</t>
  </si>
  <si>
    <t>г. Астана шоссе Шортандинское,9</t>
  </si>
  <si>
    <t>1-67</t>
  </si>
  <si>
    <t>68-132</t>
  </si>
  <si>
    <t>133-184</t>
  </si>
  <si>
    <t>185-247</t>
  </si>
  <si>
    <t>248-325</t>
  </si>
  <si>
    <t>326-398</t>
  </si>
  <si>
    <t>399-471</t>
  </si>
  <si>
    <t>602-683</t>
  </si>
  <si>
    <t>684-737</t>
  </si>
  <si>
    <t>738-771</t>
  </si>
  <si>
    <t>823-851</t>
  </si>
  <si>
    <t>852-880</t>
  </si>
  <si>
    <t>декабрь 2016 г.</t>
  </si>
  <si>
    <t>октябрь 2016 г.</t>
  </si>
  <si>
    <t>июнь 2017 г.</t>
  </si>
  <si>
    <t>10. 2016 г.</t>
  </si>
  <si>
    <t>976-977</t>
  </si>
  <si>
    <t>987</t>
  </si>
  <si>
    <t>ноябрь -декабрь 2016 г.</t>
  </si>
  <si>
    <t>июнь -июль 2016 г.</t>
  </si>
  <si>
    <t>апрель - июнь  2016 г.</t>
  </si>
  <si>
    <t>июль - сентябрь 2016 г.</t>
  </si>
  <si>
    <t>Высота</t>
  </si>
  <si>
    <t>Сигнал</t>
  </si>
  <si>
    <t>г.Уральск, пер.Строительный,4 (Сигнал)</t>
  </si>
  <si>
    <t>г.Алматы, ул.Суюнбая 170 А (Комета)</t>
  </si>
  <si>
    <t>июнь</t>
  </si>
  <si>
    <t>июль</t>
  </si>
  <si>
    <t xml:space="preserve">г.Семей, пер.Тихий 77               </t>
  </si>
  <si>
    <t xml:space="preserve"> март 2017 г.</t>
  </si>
  <si>
    <t xml:space="preserve"> май 2019 г.</t>
  </si>
  <si>
    <t>июль 2016г.</t>
  </si>
  <si>
    <t>ноябрь</t>
  </si>
  <si>
    <t>декабрь</t>
  </si>
  <si>
    <t>март</t>
  </si>
  <si>
    <t>апрель</t>
  </si>
  <si>
    <t>май</t>
  </si>
  <si>
    <t>март -июль 2016 г.</t>
  </si>
  <si>
    <t>июль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</si>
</sst>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"/>
    <numFmt numFmtId="165" formatCode="#,##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sz val="20"/>
      <color theme="1"/>
      <name val="Calibri"/>
      <family val="2"/>
      <scheme val="minor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4" fontId="7" fillId="0" borderId="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49" fontId="3" fillId="0" borderId="7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0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2" xfId="0" applyFont="1" applyFill="1" applyBorder="1"/>
    <xf numFmtId="3" fontId="8" fillId="0" borderId="2" xfId="0" applyNumberFormat="1" applyFont="1" applyFill="1" applyBorder="1"/>
    <xf numFmtId="164" fontId="8" fillId="0" borderId="2" xfId="0" applyNumberFormat="1" applyFont="1" applyFill="1" applyBorder="1"/>
    <xf numFmtId="4" fontId="8" fillId="0" borderId="2" xfId="0" applyNumberFormat="1" applyFont="1" applyFill="1" applyBorder="1" applyAlignment="1">
      <alignment horizontal="center"/>
    </xf>
    <xf numFmtId="4" fontId="8" fillId="0" borderId="2" xfId="0" applyNumberFormat="1" applyFont="1" applyFill="1" applyBorder="1"/>
    <xf numFmtId="0" fontId="11" fillId="0" borderId="0" xfId="0" applyFont="1" applyFill="1"/>
    <xf numFmtId="0" fontId="11" fillId="0" borderId="0" xfId="0" applyFont="1" applyFill="1" applyBorder="1"/>
    <xf numFmtId="164" fontId="11" fillId="0" borderId="0" xfId="0" applyNumberFormat="1" applyFont="1" applyFill="1" applyBorder="1"/>
    <xf numFmtId="3" fontId="11" fillId="0" borderId="0" xfId="0" applyNumberFormat="1" applyFont="1" applyFill="1"/>
    <xf numFmtId="164" fontId="11" fillId="0" borderId="0" xfId="0" applyNumberFormat="1" applyFont="1" applyFill="1"/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/>
    <xf numFmtId="164" fontId="0" fillId="0" borderId="0" xfId="0" applyNumberFormat="1" applyFill="1"/>
    <xf numFmtId="4" fontId="0" fillId="0" borderId="0" xfId="0" applyNumberFormat="1" applyFill="1" applyAlignment="1">
      <alignment horizontal="center"/>
    </xf>
    <xf numFmtId="4" fontId="0" fillId="0" borderId="0" xfId="0" applyNumberFormat="1" applyFill="1"/>
    <xf numFmtId="4" fontId="12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9"/>
  <sheetViews>
    <sheetView tabSelected="1" view="pageBreakPreview" topLeftCell="C1" zoomScale="49" zoomScaleNormal="70" zoomScaleSheetLayoutView="49" workbookViewId="0">
      <selection activeCell="F19" sqref="F19"/>
    </sheetView>
  </sheetViews>
  <sheetFormatPr defaultRowHeight="15" x14ac:dyDescent="0.25"/>
  <cols>
    <col min="1" max="1" width="14.140625" style="42" hidden="1" customWidth="1"/>
    <col min="2" max="2" width="6" style="43" hidden="1" customWidth="1"/>
    <col min="3" max="3" width="0.42578125" style="43" customWidth="1"/>
    <col min="4" max="4" width="41.28515625" style="7" customWidth="1"/>
    <col min="5" max="5" width="12" style="44" hidden="1" customWidth="1"/>
    <col min="6" max="6" width="58.28515625" style="7" customWidth="1"/>
    <col min="7" max="7" width="53.140625" style="7" hidden="1" customWidth="1"/>
    <col min="8" max="8" width="20.140625" style="44" customWidth="1"/>
    <col min="9" max="9" width="29" style="45" customWidth="1"/>
    <col min="10" max="10" width="12.7109375" style="46" hidden="1" customWidth="1"/>
    <col min="11" max="11" width="17" style="46" hidden="1" customWidth="1"/>
    <col min="12" max="12" width="22.140625" style="47" hidden="1" customWidth="1"/>
    <col min="13" max="13" width="18" style="47" hidden="1" customWidth="1"/>
    <col min="14" max="14" width="33" style="47" customWidth="1"/>
    <col min="15" max="15" width="20.5703125" style="47" hidden="1" customWidth="1"/>
    <col min="16" max="16" width="20.85546875" style="48" hidden="1" customWidth="1"/>
    <col min="17" max="17" width="29.28515625" style="49" hidden="1" customWidth="1"/>
    <col min="18" max="18" width="25.42578125" style="47" hidden="1" customWidth="1"/>
    <col min="19" max="19" width="62.28515625" style="15" customWidth="1"/>
    <col min="20" max="20" width="52.140625" style="7" hidden="1" customWidth="1"/>
    <col min="21" max="916" width="0" style="7" hidden="1" customWidth="1"/>
    <col min="917" max="16384" width="9.140625" style="7"/>
  </cols>
  <sheetData>
    <row r="1" spans="1:20" ht="30.75" customHeight="1" x14ac:dyDescent="0.25">
      <c r="A1" s="1"/>
      <c r="B1" s="2"/>
      <c r="C1" s="2"/>
      <c r="D1" s="3"/>
      <c r="E1" s="3"/>
      <c r="F1" s="3"/>
      <c r="G1" s="3"/>
      <c r="H1" s="3"/>
      <c r="I1" s="4"/>
      <c r="J1" s="5"/>
      <c r="K1" s="5"/>
      <c r="L1" s="4"/>
      <c r="M1" s="4"/>
      <c r="N1" s="4"/>
      <c r="O1" s="4"/>
      <c r="P1" s="3"/>
      <c r="Q1" s="3"/>
      <c r="R1" s="4"/>
      <c r="S1" s="3"/>
      <c r="T1" s="6" t="s">
        <v>0</v>
      </c>
    </row>
    <row r="2" spans="1:20" ht="30.75" customHeight="1" x14ac:dyDescent="0.25">
      <c r="A2" s="1"/>
      <c r="B2" s="2"/>
      <c r="C2" s="2"/>
      <c r="D2" s="3"/>
      <c r="E2" s="3"/>
      <c r="F2" s="3"/>
      <c r="G2" s="3"/>
      <c r="H2" s="3"/>
      <c r="I2" s="4"/>
      <c r="J2" s="5"/>
      <c r="K2" s="5"/>
      <c r="L2" s="4"/>
      <c r="M2" s="4"/>
      <c r="N2" s="4"/>
      <c r="O2" s="4"/>
      <c r="P2" s="3"/>
      <c r="Q2" s="3"/>
      <c r="R2" s="4"/>
      <c r="S2" s="8"/>
      <c r="T2" s="6"/>
    </row>
    <row r="3" spans="1:20" ht="30.75" customHeight="1" x14ac:dyDescent="0.25">
      <c r="A3" s="1"/>
      <c r="B3" s="2"/>
      <c r="C3" s="2"/>
      <c r="D3" s="3"/>
      <c r="E3" s="3"/>
      <c r="F3" s="3"/>
      <c r="G3" s="3"/>
      <c r="H3" s="3"/>
      <c r="I3" s="4"/>
      <c r="J3" s="5"/>
      <c r="K3" s="5"/>
      <c r="L3" s="4"/>
      <c r="M3" s="4"/>
      <c r="N3" s="4"/>
      <c r="O3" s="4"/>
      <c r="P3" s="3"/>
      <c r="Q3" s="3"/>
      <c r="R3" s="4"/>
      <c r="S3" s="8"/>
      <c r="T3" s="6"/>
    </row>
    <row r="4" spans="1:20" ht="56.25" customHeight="1" thickBot="1" x14ac:dyDescent="0.3">
      <c r="A4" s="1"/>
      <c r="B4" s="2"/>
      <c r="C4" s="2"/>
      <c r="D4" s="65" t="s">
        <v>39</v>
      </c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128.25" thickBot="1" x14ac:dyDescent="0.3">
      <c r="A5" s="9" t="s">
        <v>1</v>
      </c>
      <c r="B5" s="10" t="s">
        <v>49</v>
      </c>
      <c r="C5" s="10"/>
      <c r="D5" s="11" t="s">
        <v>2</v>
      </c>
      <c r="E5" s="11" t="s">
        <v>51</v>
      </c>
      <c r="F5" s="11" t="s">
        <v>3</v>
      </c>
      <c r="G5" s="11" t="s">
        <v>4</v>
      </c>
      <c r="H5" s="11" t="s">
        <v>5</v>
      </c>
      <c r="I5" s="12" t="s">
        <v>6</v>
      </c>
      <c r="J5" s="13" t="s">
        <v>45</v>
      </c>
      <c r="K5" s="13" t="s">
        <v>46</v>
      </c>
      <c r="L5" s="12" t="s">
        <v>7</v>
      </c>
      <c r="M5" s="12" t="s">
        <v>8</v>
      </c>
      <c r="N5" s="12" t="s">
        <v>9</v>
      </c>
      <c r="O5" s="12" t="s">
        <v>20</v>
      </c>
      <c r="P5" s="11" t="s">
        <v>21</v>
      </c>
      <c r="Q5" s="11" t="s">
        <v>22</v>
      </c>
      <c r="R5" s="12" t="s">
        <v>23</v>
      </c>
      <c r="S5" s="11" t="s">
        <v>10</v>
      </c>
      <c r="T5" s="14" t="s">
        <v>11</v>
      </c>
    </row>
    <row r="6" spans="1:20" s="24" customFormat="1" ht="105" x14ac:dyDescent="0.25">
      <c r="A6" s="16" t="s">
        <v>57</v>
      </c>
      <c r="B6" s="17"/>
      <c r="C6" s="17"/>
      <c r="D6" s="56" t="s">
        <v>25</v>
      </c>
      <c r="E6" s="18"/>
      <c r="F6" s="18" t="s">
        <v>12</v>
      </c>
      <c r="G6" s="18" t="s">
        <v>26</v>
      </c>
      <c r="H6" s="56" t="s">
        <v>16</v>
      </c>
      <c r="I6" s="51">
        <f>I7+I8+I9+I10+I11</f>
        <v>3894800</v>
      </c>
      <c r="J6" s="20">
        <v>50</v>
      </c>
      <c r="K6" s="20">
        <f t="shared" ref="K6" si="0">I6/J6</f>
        <v>77896</v>
      </c>
      <c r="L6" s="21">
        <f t="shared" ref="L6" si="1">I6</f>
        <v>3894800</v>
      </c>
      <c r="M6" s="19"/>
      <c r="N6" s="58">
        <v>78.331100000000006</v>
      </c>
      <c r="O6" s="19">
        <v>132.65</v>
      </c>
      <c r="P6" s="18"/>
      <c r="Q6" s="18">
        <f t="shared" ref="Q6" si="2">O6</f>
        <v>132.65</v>
      </c>
      <c r="R6" s="19">
        <f t="shared" ref="R6" si="3">I6*Q6</f>
        <v>516645220</v>
      </c>
      <c r="S6" s="23" t="s">
        <v>94</v>
      </c>
      <c r="T6" s="22" t="s">
        <v>14</v>
      </c>
    </row>
    <row r="7" spans="1:20" s="24" customFormat="1" ht="49.5" customHeight="1" x14ac:dyDescent="0.25">
      <c r="A7" s="16"/>
      <c r="B7" s="17"/>
      <c r="C7" s="17"/>
      <c r="D7" s="60"/>
      <c r="E7" s="18"/>
      <c r="F7" s="63" t="s">
        <v>79</v>
      </c>
      <c r="G7" s="18"/>
      <c r="H7" s="60"/>
      <c r="I7" s="52">
        <v>1682150</v>
      </c>
      <c r="J7" s="20"/>
      <c r="K7" s="20"/>
      <c r="L7" s="21">
        <f t="shared" ref="L7:L16" si="4">I7</f>
        <v>1682150</v>
      </c>
      <c r="M7" s="19"/>
      <c r="N7" s="61"/>
      <c r="O7" s="19"/>
      <c r="P7" s="18"/>
      <c r="Q7" s="18"/>
      <c r="R7" s="19"/>
      <c r="S7" s="25" t="s">
        <v>91</v>
      </c>
      <c r="T7" s="22"/>
    </row>
    <row r="8" spans="1:20" s="24" customFormat="1" ht="49.5" customHeight="1" x14ac:dyDescent="0.25">
      <c r="A8" s="16"/>
      <c r="B8" s="17"/>
      <c r="C8" s="17"/>
      <c r="D8" s="60"/>
      <c r="E8" s="18"/>
      <c r="F8" s="63"/>
      <c r="G8" s="18"/>
      <c r="H8" s="60"/>
      <c r="I8" s="52">
        <v>1049000</v>
      </c>
      <c r="J8" s="20"/>
      <c r="K8" s="20"/>
      <c r="L8" s="21">
        <f t="shared" si="4"/>
        <v>1049000</v>
      </c>
      <c r="M8" s="19"/>
      <c r="N8" s="61"/>
      <c r="O8" s="19"/>
      <c r="P8" s="18"/>
      <c r="Q8" s="18"/>
      <c r="R8" s="19"/>
      <c r="S8" s="25" t="s">
        <v>92</v>
      </c>
      <c r="T8" s="22"/>
    </row>
    <row r="9" spans="1:20" s="24" customFormat="1" ht="49.5" customHeight="1" x14ac:dyDescent="0.25">
      <c r="A9" s="16"/>
      <c r="B9" s="17"/>
      <c r="C9" s="17"/>
      <c r="D9" s="60"/>
      <c r="E9" s="18"/>
      <c r="F9" s="63"/>
      <c r="G9" s="18"/>
      <c r="H9" s="60"/>
      <c r="I9" s="52">
        <v>58650</v>
      </c>
      <c r="J9" s="20"/>
      <c r="K9" s="20"/>
      <c r="L9" s="21">
        <f t="shared" si="4"/>
        <v>58650</v>
      </c>
      <c r="M9" s="19"/>
      <c r="N9" s="61"/>
      <c r="O9" s="19"/>
      <c r="P9" s="18"/>
      <c r="Q9" s="18"/>
      <c r="R9" s="19"/>
      <c r="S9" s="25" t="s">
        <v>93</v>
      </c>
      <c r="T9" s="22"/>
    </row>
    <row r="10" spans="1:20" s="24" customFormat="1" ht="49.5" customHeight="1" x14ac:dyDescent="0.25">
      <c r="A10" s="16"/>
      <c r="B10" s="17"/>
      <c r="C10" s="17"/>
      <c r="D10" s="60"/>
      <c r="E10" s="18"/>
      <c r="F10" s="63"/>
      <c r="G10" s="18"/>
      <c r="H10" s="60"/>
      <c r="I10" s="52">
        <v>351000</v>
      </c>
      <c r="J10" s="20"/>
      <c r="K10" s="20"/>
      <c r="L10" s="21"/>
      <c r="M10" s="19"/>
      <c r="N10" s="61"/>
      <c r="O10" s="19"/>
      <c r="P10" s="18"/>
      <c r="Q10" s="18"/>
      <c r="R10" s="19"/>
      <c r="S10" s="26" t="s">
        <v>83</v>
      </c>
      <c r="T10" s="22"/>
    </row>
    <row r="11" spans="1:20" s="24" customFormat="1" ht="49.5" customHeight="1" x14ac:dyDescent="0.25">
      <c r="A11" s="16"/>
      <c r="B11" s="17"/>
      <c r="C11" s="17"/>
      <c r="D11" s="57"/>
      <c r="E11" s="18"/>
      <c r="F11" s="64"/>
      <c r="G11" s="18"/>
      <c r="H11" s="60"/>
      <c r="I11" s="52">
        <v>754000</v>
      </c>
      <c r="J11" s="20"/>
      <c r="K11" s="20"/>
      <c r="L11" s="21">
        <f t="shared" si="4"/>
        <v>754000</v>
      </c>
      <c r="M11" s="19"/>
      <c r="N11" s="59"/>
      <c r="O11" s="19"/>
      <c r="P11" s="18"/>
      <c r="Q11" s="18"/>
      <c r="R11" s="19"/>
      <c r="S11" s="26" t="s">
        <v>84</v>
      </c>
      <c r="T11" s="22"/>
    </row>
    <row r="12" spans="1:20" s="24" customFormat="1" ht="73.5" customHeight="1" x14ac:dyDescent="0.25">
      <c r="A12" s="16" t="s">
        <v>58</v>
      </c>
      <c r="B12" s="17"/>
      <c r="C12" s="17"/>
      <c r="D12" s="56" t="s">
        <v>25</v>
      </c>
      <c r="E12" s="18"/>
      <c r="F12" s="56" t="s">
        <v>81</v>
      </c>
      <c r="G12" s="18" t="s">
        <v>26</v>
      </c>
      <c r="H12" s="56" t="s">
        <v>16</v>
      </c>
      <c r="I12" s="51">
        <v>3000000</v>
      </c>
      <c r="J12" s="20">
        <v>50</v>
      </c>
      <c r="K12" s="20">
        <f t="shared" ref="K12:K16" si="5">I12/J12</f>
        <v>60000</v>
      </c>
      <c r="L12" s="27">
        <f t="shared" si="4"/>
        <v>3000000</v>
      </c>
      <c r="M12" s="19"/>
      <c r="N12" s="58">
        <v>78.331100000000006</v>
      </c>
      <c r="O12" s="19">
        <v>132.65</v>
      </c>
      <c r="P12" s="18"/>
      <c r="Q12" s="18">
        <f t="shared" ref="Q12" si="6">O12</f>
        <v>132.65</v>
      </c>
      <c r="R12" s="19">
        <f t="shared" ref="R12" si="7">I12*Q12</f>
        <v>397950000</v>
      </c>
      <c r="S12" s="23" t="s">
        <v>77</v>
      </c>
      <c r="T12" s="22" t="s">
        <v>14</v>
      </c>
    </row>
    <row r="13" spans="1:20" s="15" customFormat="1" ht="37.5" customHeight="1" x14ac:dyDescent="0.25">
      <c r="A13" s="16"/>
      <c r="B13" s="17"/>
      <c r="C13" s="17"/>
      <c r="D13" s="60"/>
      <c r="E13" s="18"/>
      <c r="F13" s="60"/>
      <c r="G13" s="18"/>
      <c r="H13" s="60"/>
      <c r="I13" s="52">
        <v>1688000</v>
      </c>
      <c r="J13" s="20"/>
      <c r="K13" s="20"/>
      <c r="L13" s="21">
        <f t="shared" si="4"/>
        <v>1688000</v>
      </c>
      <c r="M13" s="19"/>
      <c r="N13" s="61"/>
      <c r="O13" s="19"/>
      <c r="P13" s="18"/>
      <c r="Q13" s="18"/>
      <c r="R13" s="19"/>
      <c r="S13" s="25" t="s">
        <v>92</v>
      </c>
      <c r="T13" s="22"/>
    </row>
    <row r="14" spans="1:20" s="15" customFormat="1" ht="37.5" customHeight="1" x14ac:dyDescent="0.25">
      <c r="A14" s="16"/>
      <c r="B14" s="17"/>
      <c r="C14" s="17"/>
      <c r="D14" s="60"/>
      <c r="E14" s="18"/>
      <c r="F14" s="60"/>
      <c r="G14" s="18"/>
      <c r="H14" s="60"/>
      <c r="I14" s="52">
        <v>544000</v>
      </c>
      <c r="J14" s="20"/>
      <c r="K14" s="20"/>
      <c r="L14" s="21">
        <f t="shared" si="4"/>
        <v>544000</v>
      </c>
      <c r="M14" s="19"/>
      <c r="N14" s="61"/>
      <c r="O14" s="19"/>
      <c r="P14" s="18"/>
      <c r="Q14" s="18"/>
      <c r="R14" s="19"/>
      <c r="S14" s="25" t="s">
        <v>93</v>
      </c>
      <c r="T14" s="22"/>
    </row>
    <row r="15" spans="1:20" s="15" customFormat="1" ht="37.5" customHeight="1" x14ac:dyDescent="0.25">
      <c r="A15" s="16"/>
      <c r="B15" s="17"/>
      <c r="C15" s="17"/>
      <c r="D15" s="57"/>
      <c r="E15" s="18"/>
      <c r="F15" s="57"/>
      <c r="G15" s="18"/>
      <c r="H15" s="57"/>
      <c r="I15" s="52">
        <v>768000</v>
      </c>
      <c r="J15" s="20"/>
      <c r="K15" s="20"/>
      <c r="L15" s="21">
        <f t="shared" si="4"/>
        <v>768000</v>
      </c>
      <c r="M15" s="19"/>
      <c r="N15" s="59"/>
      <c r="O15" s="19"/>
      <c r="P15" s="18"/>
      <c r="Q15" s="18"/>
      <c r="R15" s="19"/>
      <c r="S15" s="25" t="s">
        <v>83</v>
      </c>
      <c r="T15" s="22"/>
    </row>
    <row r="16" spans="1:20" s="24" customFormat="1" ht="105" x14ac:dyDescent="0.25">
      <c r="A16" s="16" t="s">
        <v>59</v>
      </c>
      <c r="B16" s="17"/>
      <c r="C16" s="17"/>
      <c r="D16" s="18" t="s">
        <v>27</v>
      </c>
      <c r="E16" s="18"/>
      <c r="F16" s="18" t="s">
        <v>82</v>
      </c>
      <c r="G16" s="18" t="s">
        <v>28</v>
      </c>
      <c r="H16" s="18" t="s">
        <v>16</v>
      </c>
      <c r="I16" s="53">
        <v>266700</v>
      </c>
      <c r="J16" s="20">
        <v>50</v>
      </c>
      <c r="K16" s="20">
        <f t="shared" si="5"/>
        <v>5334</v>
      </c>
      <c r="L16" s="21">
        <f t="shared" si="4"/>
        <v>266700</v>
      </c>
      <c r="M16" s="19"/>
      <c r="N16" s="50">
        <v>53.144100000000002</v>
      </c>
      <c r="O16" s="19"/>
      <c r="P16" s="18"/>
      <c r="Q16" s="18">
        <f t="shared" ref="Q16" si="8">N16</f>
        <v>53.144100000000002</v>
      </c>
      <c r="R16" s="19">
        <f t="shared" ref="R16" si="9">I16*Q16</f>
        <v>14173531.470000001</v>
      </c>
      <c r="S16" s="23" t="s">
        <v>70</v>
      </c>
      <c r="T16" s="22" t="s">
        <v>14</v>
      </c>
    </row>
    <row r="17" spans="1:20" s="15" customFormat="1" ht="105" x14ac:dyDescent="0.25">
      <c r="A17" s="16" t="s">
        <v>60</v>
      </c>
      <c r="B17" s="17"/>
      <c r="C17" s="17"/>
      <c r="D17" s="56" t="s">
        <v>27</v>
      </c>
      <c r="E17" s="18"/>
      <c r="F17" s="18" t="s">
        <v>12</v>
      </c>
      <c r="G17" s="18" t="s">
        <v>28</v>
      </c>
      <c r="H17" s="56" t="s">
        <v>16</v>
      </c>
      <c r="I17" s="51">
        <f>I18+I19</f>
        <v>750000</v>
      </c>
      <c r="J17" s="20">
        <v>50</v>
      </c>
      <c r="K17" s="20">
        <f t="shared" ref="K17" si="10">I17/J17</f>
        <v>15000</v>
      </c>
      <c r="L17" s="21">
        <f t="shared" ref="L17" si="11">I17</f>
        <v>750000</v>
      </c>
      <c r="M17" s="19"/>
      <c r="N17" s="58">
        <v>53.144100000000002</v>
      </c>
      <c r="O17" s="19"/>
      <c r="P17" s="18">
        <v>78</v>
      </c>
      <c r="Q17" s="18">
        <f t="shared" ref="Q17" si="12">N17</f>
        <v>53.144100000000002</v>
      </c>
      <c r="R17" s="19">
        <f>I17*N17</f>
        <v>39858075</v>
      </c>
      <c r="S17" s="23" t="s">
        <v>75</v>
      </c>
      <c r="T17" s="22" t="s">
        <v>14</v>
      </c>
    </row>
    <row r="18" spans="1:20" s="15" customFormat="1" ht="51" customHeight="1" x14ac:dyDescent="0.25">
      <c r="A18" s="16"/>
      <c r="B18" s="17"/>
      <c r="C18" s="17"/>
      <c r="D18" s="60"/>
      <c r="E18" s="18"/>
      <c r="F18" s="26" t="s">
        <v>79</v>
      </c>
      <c r="G18" s="18"/>
      <c r="H18" s="60"/>
      <c r="I18" s="54">
        <v>340000</v>
      </c>
      <c r="J18" s="20"/>
      <c r="K18" s="20"/>
      <c r="L18" s="19">
        <f t="shared" ref="L18:L20" si="13">I18</f>
        <v>340000</v>
      </c>
      <c r="M18" s="19"/>
      <c r="N18" s="61"/>
      <c r="O18" s="19"/>
      <c r="P18" s="18"/>
      <c r="Q18" s="18"/>
      <c r="R18" s="19"/>
      <c r="S18" s="25" t="s">
        <v>89</v>
      </c>
      <c r="T18" s="22"/>
    </row>
    <row r="19" spans="1:20" s="15" customFormat="1" ht="51" customHeight="1" x14ac:dyDescent="0.25">
      <c r="A19" s="16"/>
      <c r="B19" s="17"/>
      <c r="C19" s="17"/>
      <c r="D19" s="60"/>
      <c r="E19" s="18"/>
      <c r="F19" s="26" t="s">
        <v>79</v>
      </c>
      <c r="G19" s="18"/>
      <c r="H19" s="60"/>
      <c r="I19" s="54">
        <v>410000</v>
      </c>
      <c r="J19" s="20"/>
      <c r="K19" s="20"/>
      <c r="L19" s="19">
        <f t="shared" si="13"/>
        <v>410000</v>
      </c>
      <c r="M19" s="19"/>
      <c r="N19" s="61"/>
      <c r="O19" s="19"/>
      <c r="P19" s="18"/>
      <c r="Q19" s="18"/>
      <c r="R19" s="19"/>
      <c r="S19" s="25" t="s">
        <v>90</v>
      </c>
      <c r="T19" s="22"/>
    </row>
    <row r="20" spans="1:20" s="15" customFormat="1" ht="105" x14ac:dyDescent="0.25">
      <c r="A20" s="16" t="s">
        <v>61</v>
      </c>
      <c r="B20" s="17"/>
      <c r="C20" s="17"/>
      <c r="D20" s="56" t="s">
        <v>29</v>
      </c>
      <c r="E20" s="18"/>
      <c r="F20" s="18" t="s">
        <v>53</v>
      </c>
      <c r="G20" s="18" t="s">
        <v>30</v>
      </c>
      <c r="H20" s="58" t="s">
        <v>13</v>
      </c>
      <c r="I20" s="51">
        <v>1490000</v>
      </c>
      <c r="J20" s="20">
        <v>45</v>
      </c>
      <c r="K20" s="20">
        <f t="shared" ref="K20" si="14">I20/J20</f>
        <v>33111.111111111109</v>
      </c>
      <c r="L20" s="19">
        <f t="shared" si="13"/>
        <v>1490000</v>
      </c>
      <c r="M20" s="19"/>
      <c r="N20" s="58">
        <v>212.57640000000001</v>
      </c>
      <c r="O20" s="19"/>
      <c r="P20" s="18">
        <v>360</v>
      </c>
      <c r="Q20" s="18">
        <f>P20</f>
        <v>360</v>
      </c>
      <c r="R20" s="19">
        <f>I20*Q20</f>
        <v>536400000</v>
      </c>
      <c r="S20" s="18" t="s">
        <v>78</v>
      </c>
      <c r="T20" s="22" t="s">
        <v>14</v>
      </c>
    </row>
    <row r="21" spans="1:20" s="15" customFormat="1" ht="26.25" x14ac:dyDescent="0.25">
      <c r="A21" s="16"/>
      <c r="B21" s="17"/>
      <c r="C21" s="17"/>
      <c r="D21" s="60"/>
      <c r="E21" s="18"/>
      <c r="F21" s="62" t="s">
        <v>80</v>
      </c>
      <c r="G21" s="18"/>
      <c r="H21" s="61"/>
      <c r="I21" s="52">
        <v>661875</v>
      </c>
      <c r="J21" s="20"/>
      <c r="K21" s="20"/>
      <c r="L21" s="19">
        <f t="shared" ref="L21:L24" si="15">I21</f>
        <v>661875</v>
      </c>
      <c r="M21" s="19"/>
      <c r="N21" s="61"/>
      <c r="O21" s="19"/>
      <c r="P21" s="18"/>
      <c r="Q21" s="18"/>
      <c r="R21" s="19"/>
      <c r="S21" s="25" t="s">
        <v>88</v>
      </c>
      <c r="T21" s="22"/>
    </row>
    <row r="22" spans="1:20" s="15" customFormat="1" ht="26.25" x14ac:dyDescent="0.25">
      <c r="A22" s="16"/>
      <c r="B22" s="17"/>
      <c r="C22" s="17"/>
      <c r="D22" s="60"/>
      <c r="E22" s="18"/>
      <c r="F22" s="63"/>
      <c r="G22" s="18"/>
      <c r="H22" s="61"/>
      <c r="I22" s="52">
        <v>491040</v>
      </c>
      <c r="J22" s="20"/>
      <c r="K22" s="20"/>
      <c r="L22" s="19">
        <f t="shared" si="15"/>
        <v>491040</v>
      </c>
      <c r="M22" s="19"/>
      <c r="N22" s="61"/>
      <c r="O22" s="19"/>
      <c r="P22" s="18"/>
      <c r="Q22" s="18"/>
      <c r="R22" s="19"/>
      <c r="S22" s="25" t="s">
        <v>50</v>
      </c>
      <c r="T22" s="22"/>
    </row>
    <row r="23" spans="1:20" s="15" customFormat="1" ht="26.25" x14ac:dyDescent="0.25">
      <c r="A23" s="16"/>
      <c r="B23" s="17"/>
      <c r="C23" s="17"/>
      <c r="D23" s="57"/>
      <c r="E23" s="18"/>
      <c r="F23" s="64"/>
      <c r="G23" s="18"/>
      <c r="H23" s="59"/>
      <c r="I23" s="52">
        <v>337040</v>
      </c>
      <c r="J23" s="20"/>
      <c r="K23" s="20"/>
      <c r="L23" s="19">
        <f t="shared" si="15"/>
        <v>337040</v>
      </c>
      <c r="M23" s="19"/>
      <c r="N23" s="59"/>
      <c r="O23" s="19"/>
      <c r="P23" s="18"/>
      <c r="Q23" s="18"/>
      <c r="R23" s="19"/>
      <c r="S23" s="25" t="s">
        <v>47</v>
      </c>
      <c r="T23" s="22"/>
    </row>
    <row r="24" spans="1:20" s="15" customFormat="1" ht="62.25" customHeight="1" x14ac:dyDescent="0.25">
      <c r="A24" s="16" t="s">
        <v>62</v>
      </c>
      <c r="B24" s="17"/>
      <c r="C24" s="17"/>
      <c r="D24" s="56" t="s">
        <v>31</v>
      </c>
      <c r="E24" s="18"/>
      <c r="F24" s="18" t="s">
        <v>12</v>
      </c>
      <c r="G24" s="18" t="s">
        <v>32</v>
      </c>
      <c r="H24" s="58" t="s">
        <v>13</v>
      </c>
      <c r="I24" s="51">
        <f>I25+I26</f>
        <v>774307</v>
      </c>
      <c r="J24" s="20">
        <v>45</v>
      </c>
      <c r="K24" s="19">
        <f t="shared" ref="K24" si="16">I24/J24</f>
        <v>17206.822222222221</v>
      </c>
      <c r="L24" s="19">
        <f t="shared" si="15"/>
        <v>774307</v>
      </c>
      <c r="M24" s="19"/>
      <c r="N24" s="58">
        <v>132.2698</v>
      </c>
      <c r="O24" s="19"/>
      <c r="P24" s="18">
        <v>200</v>
      </c>
      <c r="Q24" s="18">
        <f>N24</f>
        <v>132.2698</v>
      </c>
      <c r="R24" s="19">
        <f>I24*Q24</f>
        <v>102417432.02860001</v>
      </c>
      <c r="S24" s="23" t="s">
        <v>76</v>
      </c>
      <c r="T24" s="22" t="s">
        <v>14</v>
      </c>
    </row>
    <row r="25" spans="1:20" s="15" customFormat="1" ht="35.25" customHeight="1" x14ac:dyDescent="0.25">
      <c r="A25" s="16"/>
      <c r="B25" s="17"/>
      <c r="C25" s="17"/>
      <c r="D25" s="60"/>
      <c r="E25" s="18"/>
      <c r="F25" s="26" t="s">
        <v>79</v>
      </c>
      <c r="G25" s="18"/>
      <c r="H25" s="61"/>
      <c r="I25" s="55">
        <v>491401</v>
      </c>
      <c r="J25" s="20"/>
      <c r="K25" s="20"/>
      <c r="L25" s="19"/>
      <c r="M25" s="19"/>
      <c r="N25" s="61"/>
      <c r="O25" s="19"/>
      <c r="P25" s="18"/>
      <c r="Q25" s="18"/>
      <c r="R25" s="19"/>
      <c r="S25" s="28" t="s">
        <v>83</v>
      </c>
      <c r="T25" s="22"/>
    </row>
    <row r="26" spans="1:20" s="15" customFormat="1" ht="39.75" customHeight="1" x14ac:dyDescent="0.25">
      <c r="A26" s="16"/>
      <c r="B26" s="17"/>
      <c r="C26" s="17"/>
      <c r="D26" s="57"/>
      <c r="E26" s="18"/>
      <c r="F26" s="26" t="s">
        <v>79</v>
      </c>
      <c r="G26" s="18"/>
      <c r="H26" s="59"/>
      <c r="I26" s="55">
        <v>282906</v>
      </c>
      <c r="J26" s="20"/>
      <c r="K26" s="20"/>
      <c r="L26" s="19"/>
      <c r="M26" s="19"/>
      <c r="N26" s="59"/>
      <c r="O26" s="19"/>
      <c r="P26" s="18"/>
      <c r="Q26" s="18"/>
      <c r="R26" s="19"/>
      <c r="S26" s="28" t="s">
        <v>84</v>
      </c>
      <c r="T26" s="22"/>
    </row>
    <row r="27" spans="1:20" s="24" customFormat="1" ht="66.75" customHeight="1" x14ac:dyDescent="0.25">
      <c r="A27" s="16" t="s">
        <v>63</v>
      </c>
      <c r="B27" s="17"/>
      <c r="C27" s="17"/>
      <c r="D27" s="56" t="s">
        <v>31</v>
      </c>
      <c r="E27" s="18"/>
      <c r="F27" s="56" t="s">
        <v>85</v>
      </c>
      <c r="G27" s="18" t="s">
        <v>32</v>
      </c>
      <c r="H27" s="58" t="s">
        <v>13</v>
      </c>
      <c r="I27" s="51">
        <f>I28+I29</f>
        <v>872520</v>
      </c>
      <c r="J27" s="20">
        <v>45</v>
      </c>
      <c r="K27" s="20">
        <f t="shared" ref="K27" si="17">I27/J27</f>
        <v>19389.333333333332</v>
      </c>
      <c r="L27" s="19">
        <f t="shared" ref="L27" si="18">I27</f>
        <v>872520</v>
      </c>
      <c r="M27" s="19"/>
      <c r="N27" s="58">
        <v>132.2698</v>
      </c>
      <c r="O27" s="19"/>
      <c r="P27" s="18">
        <v>200</v>
      </c>
      <c r="Q27" s="18">
        <f t="shared" ref="Q27" si="19">N27</f>
        <v>132.2698</v>
      </c>
      <c r="R27" s="19">
        <f>I27*Q27</f>
        <v>115408045.896</v>
      </c>
      <c r="S27" s="18" t="s">
        <v>76</v>
      </c>
      <c r="T27" s="22" t="s">
        <v>14</v>
      </c>
    </row>
    <row r="28" spans="1:20" s="24" customFormat="1" ht="26.25" x14ac:dyDescent="0.25">
      <c r="A28" s="16"/>
      <c r="B28" s="17"/>
      <c r="C28" s="17"/>
      <c r="D28" s="60"/>
      <c r="E28" s="18"/>
      <c r="F28" s="60"/>
      <c r="G28" s="18"/>
      <c r="H28" s="61"/>
      <c r="I28" s="52">
        <v>429510</v>
      </c>
      <c r="J28" s="20"/>
      <c r="K28" s="20"/>
      <c r="L28" s="19">
        <f t="shared" ref="L28:L29" si="20">I28</f>
        <v>429510</v>
      </c>
      <c r="M28" s="19"/>
      <c r="N28" s="61"/>
      <c r="O28" s="19"/>
      <c r="P28" s="18"/>
      <c r="Q28" s="18"/>
      <c r="R28" s="19"/>
      <c r="S28" s="28" t="s">
        <v>83</v>
      </c>
      <c r="T28" s="22"/>
    </row>
    <row r="29" spans="1:20" s="24" customFormat="1" ht="26.25" x14ac:dyDescent="0.25">
      <c r="A29" s="16"/>
      <c r="B29" s="17"/>
      <c r="C29" s="17"/>
      <c r="D29" s="60"/>
      <c r="E29" s="18"/>
      <c r="F29" s="60"/>
      <c r="G29" s="18"/>
      <c r="H29" s="61"/>
      <c r="I29" s="52">
        <v>443010</v>
      </c>
      <c r="J29" s="20"/>
      <c r="K29" s="20"/>
      <c r="L29" s="19">
        <f t="shared" si="20"/>
        <v>443010</v>
      </c>
      <c r="M29" s="19"/>
      <c r="N29" s="61"/>
      <c r="O29" s="19"/>
      <c r="P29" s="18"/>
      <c r="Q29" s="18"/>
      <c r="R29" s="19"/>
      <c r="S29" s="28" t="s">
        <v>84</v>
      </c>
      <c r="T29" s="22"/>
    </row>
    <row r="30" spans="1:20" s="15" customFormat="1" ht="105" x14ac:dyDescent="0.25">
      <c r="A30" s="16" t="s">
        <v>64</v>
      </c>
      <c r="B30" s="17"/>
      <c r="C30" s="17"/>
      <c r="D30" s="18" t="s">
        <v>33</v>
      </c>
      <c r="E30" s="18"/>
      <c r="F30" s="18" t="s">
        <v>12</v>
      </c>
      <c r="G30" s="18" t="s">
        <v>15</v>
      </c>
      <c r="H30" s="18" t="s">
        <v>16</v>
      </c>
      <c r="I30" s="53">
        <v>99872</v>
      </c>
      <c r="J30" s="20">
        <v>20</v>
      </c>
      <c r="K30" s="20">
        <f t="shared" ref="K30" si="21">I30/J30</f>
        <v>4993.6000000000004</v>
      </c>
      <c r="L30" s="19">
        <f t="shared" ref="L30" si="22">I30</f>
        <v>99872</v>
      </c>
      <c r="M30" s="19"/>
      <c r="N30" s="50">
        <v>849.61630000000002</v>
      </c>
      <c r="O30" s="19">
        <v>1438.83</v>
      </c>
      <c r="P30" s="18">
        <v>1110</v>
      </c>
      <c r="Q30" s="18">
        <f>O30</f>
        <v>1438.83</v>
      </c>
      <c r="R30" s="19">
        <f>I30*Q30</f>
        <v>143698829.75999999</v>
      </c>
      <c r="S30" s="18" t="s">
        <v>48</v>
      </c>
      <c r="T30" s="22" t="s">
        <v>14</v>
      </c>
    </row>
    <row r="31" spans="1:20" s="15" customFormat="1" ht="105" x14ac:dyDescent="0.25">
      <c r="A31" s="16" t="s">
        <v>65</v>
      </c>
      <c r="B31" s="17"/>
      <c r="C31" s="17"/>
      <c r="D31" s="18" t="s">
        <v>17</v>
      </c>
      <c r="E31" s="18"/>
      <c r="F31" s="18" t="s">
        <v>12</v>
      </c>
      <c r="G31" s="18" t="s">
        <v>34</v>
      </c>
      <c r="H31" s="18" t="s">
        <v>16</v>
      </c>
      <c r="I31" s="53">
        <v>14990</v>
      </c>
      <c r="J31" s="20">
        <v>10</v>
      </c>
      <c r="K31" s="20">
        <f t="shared" ref="K31" si="23">I31/J31</f>
        <v>1499</v>
      </c>
      <c r="L31" s="19">
        <f t="shared" ref="L31" si="24">I31</f>
        <v>14990</v>
      </c>
      <c r="M31" s="19"/>
      <c r="N31" s="50">
        <v>1195.9487999999999</v>
      </c>
      <c r="O31" s="19" t="e">
        <f>#REF!</f>
        <v>#REF!</v>
      </c>
      <c r="P31" s="18">
        <v>1580</v>
      </c>
      <c r="Q31" s="18" t="e">
        <f>O31</f>
        <v>#REF!</v>
      </c>
      <c r="R31" s="19" t="e">
        <f>I31*Q31</f>
        <v>#REF!</v>
      </c>
      <c r="S31" s="23" t="s">
        <v>69</v>
      </c>
      <c r="T31" s="22" t="s">
        <v>14</v>
      </c>
    </row>
    <row r="32" spans="1:20" s="15" customFormat="1" ht="56.25" customHeight="1" x14ac:dyDescent="0.25">
      <c r="A32" s="16" t="s">
        <v>66</v>
      </c>
      <c r="B32" s="17"/>
      <c r="C32" s="17"/>
      <c r="D32" s="56" t="s">
        <v>35</v>
      </c>
      <c r="E32" s="18"/>
      <c r="F32" s="56" t="s">
        <v>12</v>
      </c>
      <c r="G32" s="18" t="s">
        <v>36</v>
      </c>
      <c r="H32" s="56" t="s">
        <v>16</v>
      </c>
      <c r="I32" s="51">
        <f>I33</f>
        <v>199970</v>
      </c>
      <c r="J32" s="20">
        <v>10</v>
      </c>
      <c r="K32" s="20">
        <f t="shared" ref="K32" si="25">I32/J32</f>
        <v>19997</v>
      </c>
      <c r="L32" s="19">
        <f t="shared" ref="L32" si="26">I32</f>
        <v>199970</v>
      </c>
      <c r="M32" s="19"/>
      <c r="N32" s="58">
        <v>207</v>
      </c>
      <c r="O32" s="19">
        <v>230</v>
      </c>
      <c r="P32" s="18">
        <v>148</v>
      </c>
      <c r="Q32" s="18">
        <f>O32</f>
        <v>230</v>
      </c>
      <c r="R32" s="19">
        <f>I32*Q32</f>
        <v>45993100</v>
      </c>
      <c r="S32" s="18" t="s">
        <v>95</v>
      </c>
      <c r="T32" s="22" t="s">
        <v>14</v>
      </c>
    </row>
    <row r="33" spans="1:20" s="29" customFormat="1" ht="26.25" x14ac:dyDescent="0.25">
      <c r="A33" s="16"/>
      <c r="B33" s="17"/>
      <c r="C33" s="17"/>
      <c r="D33" s="57"/>
      <c r="E33" s="18"/>
      <c r="F33" s="57"/>
      <c r="G33" s="18"/>
      <c r="H33" s="57"/>
      <c r="I33" s="52">
        <v>199970</v>
      </c>
      <c r="J33" s="20"/>
      <c r="K33" s="20"/>
      <c r="L33" s="19">
        <f t="shared" ref="L33" si="27">I33</f>
        <v>199970</v>
      </c>
      <c r="M33" s="19"/>
      <c r="N33" s="59"/>
      <c r="O33" s="19"/>
      <c r="P33" s="18"/>
      <c r="Q33" s="18"/>
      <c r="R33" s="19"/>
      <c r="S33" s="28" t="s">
        <v>84</v>
      </c>
      <c r="T33" s="22"/>
    </row>
    <row r="34" spans="1:20" s="24" customFormat="1" ht="50.25" customHeight="1" x14ac:dyDescent="0.25">
      <c r="A34" s="16" t="s">
        <v>67</v>
      </c>
      <c r="B34" s="17"/>
      <c r="C34" s="17"/>
      <c r="D34" s="18" t="s">
        <v>40</v>
      </c>
      <c r="E34" s="18"/>
      <c r="F34" s="18" t="s">
        <v>54</v>
      </c>
      <c r="G34" s="18" t="s">
        <v>44</v>
      </c>
      <c r="H34" s="18" t="s">
        <v>16</v>
      </c>
      <c r="I34" s="53">
        <v>15790</v>
      </c>
      <c r="J34" s="20">
        <v>20</v>
      </c>
      <c r="K34" s="20">
        <f t="shared" ref="K34" si="28">I34/J34</f>
        <v>789.5</v>
      </c>
      <c r="L34" s="19">
        <f t="shared" ref="L34" si="29">I34</f>
        <v>15790</v>
      </c>
      <c r="M34" s="19"/>
      <c r="N34" s="50">
        <v>885.73500000000001</v>
      </c>
      <c r="O34" s="19"/>
      <c r="P34" s="18">
        <v>1500</v>
      </c>
      <c r="Q34" s="18">
        <f>P34</f>
        <v>1500</v>
      </c>
      <c r="R34" s="19">
        <f>I34*Q34</f>
        <v>23685000</v>
      </c>
      <c r="S34" s="18" t="s">
        <v>71</v>
      </c>
      <c r="T34" s="22" t="s">
        <v>14</v>
      </c>
    </row>
    <row r="35" spans="1:20" s="15" customFormat="1" ht="105" x14ac:dyDescent="0.25">
      <c r="A35" s="16" t="s">
        <v>68</v>
      </c>
      <c r="B35" s="17"/>
      <c r="C35" s="17"/>
      <c r="D35" s="18" t="s">
        <v>41</v>
      </c>
      <c r="E35" s="18"/>
      <c r="F35" s="18" t="s">
        <v>53</v>
      </c>
      <c r="G35" s="18" t="s">
        <v>44</v>
      </c>
      <c r="H35" s="18" t="s">
        <v>16</v>
      </c>
      <c r="I35" s="53">
        <v>10790</v>
      </c>
      <c r="J35" s="20">
        <v>20</v>
      </c>
      <c r="K35" s="20">
        <f t="shared" ref="K35" si="30">I35/J35</f>
        <v>539.5</v>
      </c>
      <c r="L35" s="19">
        <f t="shared" ref="L35" si="31">I35</f>
        <v>10790</v>
      </c>
      <c r="M35" s="19"/>
      <c r="N35" s="50">
        <v>738.11249999999995</v>
      </c>
      <c r="O35" s="19"/>
      <c r="P35" s="18">
        <v>1250</v>
      </c>
      <c r="Q35" s="18">
        <f>P35</f>
        <v>1250</v>
      </c>
      <c r="R35" s="19">
        <f>I35*Q35</f>
        <v>13487500</v>
      </c>
      <c r="S35" s="18" t="s">
        <v>71</v>
      </c>
      <c r="T35" s="22" t="s">
        <v>14</v>
      </c>
    </row>
    <row r="36" spans="1:20" s="15" customFormat="1" ht="105" x14ac:dyDescent="0.25">
      <c r="A36" s="16" t="s">
        <v>73</v>
      </c>
      <c r="B36" s="17"/>
      <c r="C36" s="17"/>
      <c r="D36" s="18" t="s">
        <v>55</v>
      </c>
      <c r="E36" s="18"/>
      <c r="F36" s="18" t="s">
        <v>56</v>
      </c>
      <c r="G36" s="18" t="s">
        <v>42</v>
      </c>
      <c r="H36" s="18" t="s">
        <v>18</v>
      </c>
      <c r="I36" s="53">
        <v>15592</v>
      </c>
      <c r="J36" s="20"/>
      <c r="K36" s="20"/>
      <c r="L36" s="19">
        <f t="shared" ref="L36" si="32">I36</f>
        <v>15592</v>
      </c>
      <c r="M36" s="19"/>
      <c r="N36" s="50">
        <v>88514.451000000001</v>
      </c>
      <c r="O36" s="19">
        <v>97200</v>
      </c>
      <c r="P36" s="18"/>
      <c r="Q36" s="18">
        <f t="shared" ref="Q36" si="33">N36</f>
        <v>88514.451000000001</v>
      </c>
      <c r="R36" s="19">
        <f t="shared" ref="R36" si="34">I36*Q36</f>
        <v>1380117319.9920001</v>
      </c>
      <c r="S36" s="18" t="s">
        <v>86</v>
      </c>
      <c r="T36" s="22" t="s">
        <v>19</v>
      </c>
    </row>
    <row r="37" spans="1:20" s="15" customFormat="1" ht="105" x14ac:dyDescent="0.25">
      <c r="A37" s="16" t="s">
        <v>74</v>
      </c>
      <c r="B37" s="17">
        <v>1</v>
      </c>
      <c r="C37" s="17"/>
      <c r="D37" s="18" t="s">
        <v>38</v>
      </c>
      <c r="E37" s="18" t="s">
        <v>52</v>
      </c>
      <c r="F37" s="18" t="s">
        <v>24</v>
      </c>
      <c r="G37" s="18" t="s">
        <v>43</v>
      </c>
      <c r="H37" s="18" t="s">
        <v>18</v>
      </c>
      <c r="I37" s="53">
        <v>564.43600000000004</v>
      </c>
      <c r="J37" s="20"/>
      <c r="K37" s="20"/>
      <c r="L37" s="19">
        <v>564.43600000000004</v>
      </c>
      <c r="M37" s="19"/>
      <c r="N37" s="50">
        <v>99202.32</v>
      </c>
      <c r="O37" s="19">
        <v>102679</v>
      </c>
      <c r="P37" s="18"/>
      <c r="Q37" s="18">
        <v>168000</v>
      </c>
      <c r="R37" s="19">
        <f t="shared" ref="R37" si="35">I37*Q37</f>
        <v>94825248</v>
      </c>
      <c r="S37" s="18" t="s">
        <v>87</v>
      </c>
      <c r="T37" s="22" t="s">
        <v>19</v>
      </c>
    </row>
    <row r="38" spans="1:20" ht="63.75" customHeight="1" x14ac:dyDescent="0.4">
      <c r="A38" s="7"/>
      <c r="B38" s="7"/>
      <c r="C38" s="7"/>
      <c r="D38" s="18" t="s">
        <v>37</v>
      </c>
      <c r="E38" s="18"/>
      <c r="F38" s="18" t="s">
        <v>12</v>
      </c>
      <c r="G38" s="30"/>
      <c r="H38" s="19" t="s">
        <v>18</v>
      </c>
      <c r="I38" s="53">
        <v>100</v>
      </c>
      <c r="J38" s="31"/>
      <c r="K38" s="31"/>
      <c r="L38" s="32"/>
      <c r="M38" s="32"/>
      <c r="N38" s="50">
        <v>132269.76000000001</v>
      </c>
      <c r="O38" s="32"/>
      <c r="P38" s="33"/>
      <c r="Q38" s="34"/>
      <c r="R38" s="32"/>
      <c r="S38" s="18" t="s">
        <v>72</v>
      </c>
    </row>
    <row r="39" spans="1:20" ht="26.25" x14ac:dyDescent="0.4">
      <c r="A39" s="7"/>
      <c r="B39" s="7"/>
      <c r="C39" s="7"/>
      <c r="D39" s="35"/>
      <c r="E39" s="36"/>
      <c r="F39" s="35"/>
      <c r="G39" s="35"/>
      <c r="H39" s="36"/>
      <c r="I39" s="37"/>
      <c r="J39" s="38"/>
      <c r="K39" s="38"/>
      <c r="L39" s="39"/>
      <c r="M39" s="39"/>
      <c r="N39" s="39"/>
      <c r="O39" s="39"/>
      <c r="P39" s="40"/>
      <c r="Q39" s="41"/>
      <c r="R39" s="39"/>
      <c r="S39" s="35"/>
    </row>
  </sheetData>
  <mergeCells count="27">
    <mergeCell ref="D12:D15"/>
    <mergeCell ref="F12:F15"/>
    <mergeCell ref="H12:H15"/>
    <mergeCell ref="N12:N15"/>
    <mergeCell ref="D4:T4"/>
    <mergeCell ref="D6:D11"/>
    <mergeCell ref="H6:H11"/>
    <mergeCell ref="N6:N11"/>
    <mergeCell ref="F7:F11"/>
    <mergeCell ref="D17:D19"/>
    <mergeCell ref="H17:H19"/>
    <mergeCell ref="N17:N19"/>
    <mergeCell ref="D20:D23"/>
    <mergeCell ref="H20:H23"/>
    <mergeCell ref="N20:N23"/>
    <mergeCell ref="F21:F23"/>
    <mergeCell ref="D32:D33"/>
    <mergeCell ref="F32:F33"/>
    <mergeCell ref="H32:H33"/>
    <mergeCell ref="N32:N33"/>
    <mergeCell ref="D24:D26"/>
    <mergeCell ref="H24:H26"/>
    <mergeCell ref="N24:N26"/>
    <mergeCell ref="D27:D29"/>
    <mergeCell ref="F27:F29"/>
    <mergeCell ref="H27:H29"/>
    <mergeCell ref="N27:N29"/>
  </mergeCells>
  <pageMargins left="0.19685039370078741" right="0" top="0.39370078740157483" bottom="0.39370078740157483" header="0.31496062992125984" footer="0.31496062992125984"/>
  <pageSetup paperSize="9" scale="4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26.01.2016  (окончательно) </vt:lpstr>
      <vt:lpstr>'26.01.2016  (окончательно) '!Заголовки_для_печати</vt:lpstr>
      <vt:lpstr>'26.01.2016  (окончательно)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2016-04-05T13:49:05Z</dcterms:modified>
</cp:coreProperties>
</file>